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. KBS intern\Finanzen\Bilanzen und GuV\"/>
    </mc:Choice>
  </mc:AlternateContent>
  <bookViews>
    <workbookView xWindow="0" yWindow="0" windowWidth="28800" windowHeight="12300" activeTab="3"/>
  </bookViews>
  <sheets>
    <sheet name="GUV 2016 Standard" sheetId="1" r:id="rId1"/>
    <sheet name="GuV 2016 mit Konten" sheetId="2" r:id="rId2"/>
    <sheet name="Bilanz 2016 Standard" sheetId="3" r:id="rId3"/>
    <sheet name="Bilanz 2016 mit Konten" sheetId="4" r:id="rId4"/>
  </sheets>
  <definedNames>
    <definedName name="_xlnm.Print_Titles" localSheetId="0">'GUV 2016 Standard'!$A:$B,'GUV 2016 Standard'!$1:$1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4" l="1"/>
  <c r="E48" i="4"/>
  <c r="E40" i="4"/>
  <c r="E50" i="4" s="1"/>
  <c r="E38" i="4"/>
  <c r="E30" i="4"/>
  <c r="E17" i="4"/>
  <c r="E31" i="4" s="1"/>
  <c r="E7" i="4"/>
  <c r="E6" i="4"/>
  <c r="D18" i="3"/>
  <c r="D15" i="3"/>
  <c r="D19" i="3" s="1"/>
  <c r="D9" i="3"/>
  <c r="D5" i="3"/>
  <c r="D10" i="3" s="1"/>
  <c r="F96" i="2"/>
  <c r="F91" i="2"/>
  <c r="F86" i="2"/>
  <c r="F82" i="2"/>
  <c r="F76" i="2"/>
  <c r="F71" i="2"/>
  <c r="F65" i="2"/>
  <c r="F60" i="2"/>
  <c r="F55" i="2"/>
  <c r="F51" i="2"/>
  <c r="F47" i="2"/>
  <c r="F99" i="2" s="1"/>
  <c r="F100" i="2" s="1"/>
  <c r="F35" i="2"/>
  <c r="F32" i="2"/>
  <c r="F27" i="2"/>
  <c r="F22" i="2"/>
  <c r="F28" i="2" s="1"/>
  <c r="F29" i="2" s="1"/>
  <c r="F36" i="2" s="1"/>
  <c r="F101" i="2" s="1"/>
  <c r="F102" i="2" s="1"/>
  <c r="F103" i="2" s="1"/>
  <c r="C9" i="1"/>
  <c r="C8" i="1"/>
  <c r="C7" i="1"/>
  <c r="C5" i="1"/>
  <c r="E32" i="4" l="1"/>
</calcChain>
</file>

<file path=xl/sharedStrings.xml><?xml version="1.0" encoding="utf-8"?>
<sst xmlns="http://schemas.openxmlformats.org/spreadsheetml/2006/main" count="181" uniqueCount="153">
  <si>
    <t>Jan - Dez '16</t>
  </si>
  <si>
    <t>Umsatzerlöse</t>
  </si>
  <si>
    <t>Bestandsveränderung an fertigen und unfertigen Erzeugnissen</t>
  </si>
  <si>
    <t>sonstige betriebliche Erträge</t>
  </si>
  <si>
    <t>Rohergebnis</t>
  </si>
  <si>
    <t>sonstige betriebliche Aufwendungen</t>
  </si>
  <si>
    <t>ordentliches Betriebsergebnis</t>
  </si>
  <si>
    <t>Ergebnis nach Steuern</t>
  </si>
  <si>
    <t>Jahresüberschuss/Jahresfehlbetrag</t>
  </si>
  <si>
    <t>20000 · Einnahmen ideeller Bereich</t>
  </si>
  <si>
    <t>21000 · Mitgliedsbeiträge</t>
  </si>
  <si>
    <t>21500 · Spenden</t>
  </si>
  <si>
    <t>21510 · Spenden ohne Bescheinigung</t>
  </si>
  <si>
    <t>23000 · echte Zuschüsse</t>
  </si>
  <si>
    <t>23310 · Landesjugendamt FS JH</t>
  </si>
  <si>
    <t>23330 · Zuschüsse für MBT</t>
  </si>
  <si>
    <t>23340 · Landeshauptstadt Dresden</t>
  </si>
  <si>
    <t>23500 · Zuschüsse weitere Institutionen</t>
  </si>
  <si>
    <t>23530 · Amadeu Antonio Stiftung</t>
  </si>
  <si>
    <t>23570 · Aktion Mensch</t>
  </si>
  <si>
    <t>23600 · Stiftung do</t>
  </si>
  <si>
    <t>23640 · SAB Sächsische Aufbaubank</t>
  </si>
  <si>
    <t>23650 · Zuwendung Bundesverband Mobile</t>
  </si>
  <si>
    <t>23670 · Bundeszentrale Politische Bildu</t>
  </si>
  <si>
    <t>23680 · Weiterdenken Heinrich Böll Stif</t>
  </si>
  <si>
    <t>23690 · Stiftung Nord-Süd Brücken</t>
  </si>
  <si>
    <t>23700 · Stiftung Sächsische Gedenkstätt</t>
  </si>
  <si>
    <t>23710 · Stiftg Sächsische Sparkasse DD</t>
  </si>
  <si>
    <t>Summe 23000 · echte Zuschüsse</t>
  </si>
  <si>
    <t>24000 · Sonstige Einnahmen</t>
  </si>
  <si>
    <t>24500 · Moderationen/Seminare/Vorträge</t>
  </si>
  <si>
    <t>24600 · Beratungen</t>
  </si>
  <si>
    <t>24000 · Sonstige Einnahmen - Sonstige</t>
  </si>
  <si>
    <t>Summe 24000 · Sonstige Einnahmen</t>
  </si>
  <si>
    <t>Summe 20000 · Einnahmen ideeller Bereich</t>
  </si>
  <si>
    <t>Summe Umsatzerlöse</t>
  </si>
  <si>
    <t>04904 · Nicht zugeordnete Aufwendungen</t>
  </si>
  <si>
    <t>Summe Bestandsveränderung an fertigen und unfertigen Erzeugnissen</t>
  </si>
  <si>
    <t>24900 · Periodenfremder Ertrag</t>
  </si>
  <si>
    <t>Summe sonstige betriebliche Erträge</t>
  </si>
  <si>
    <t>02800 · Periodenfremder Aufwand</t>
  </si>
  <si>
    <t>25000 · Ausgaben ideeller Bereich</t>
  </si>
  <si>
    <t>25100 · Personalkosten</t>
  </si>
  <si>
    <t>25110 · Gehälter</t>
  </si>
  <si>
    <t>25120 · SV-Beiträge</t>
  </si>
  <si>
    <t>25130 · Lohnsteuer</t>
  </si>
  <si>
    <t>25160 · Erstattungen Lohnfortzahlung</t>
  </si>
  <si>
    <t>25210 · Berufsgenossenschaft</t>
  </si>
  <si>
    <t>25100 · Personalkosten - Sonstige</t>
  </si>
  <si>
    <t>Summe 25100 · Personalkosten</t>
  </si>
  <si>
    <t>25300 · Honorarkosten</t>
  </si>
  <si>
    <t>25310 · Ausgaben Honorarkosten</t>
  </si>
  <si>
    <t>25320 · Einnahmen Honorare</t>
  </si>
  <si>
    <t>Summe 25300 · Honorarkosten</t>
  </si>
  <si>
    <t>25400 · Reise- u. Übernachtungskosten</t>
  </si>
  <si>
    <t>25410 · Reisekosten</t>
  </si>
  <si>
    <t>25420 · Reisekosten Einnahmen</t>
  </si>
  <si>
    <t>Summe 25400 · Reise- u. Übernachtungskosten</t>
  </si>
  <si>
    <t>25450 · KfZ - Kosten</t>
  </si>
  <si>
    <t>25460 · Leasinggebühren</t>
  </si>
  <si>
    <t>25470 · Benzinkosten Leasing-KfZ</t>
  </si>
  <si>
    <t>25480 · Sonstige Kosten Leasing-KfZ</t>
  </si>
  <si>
    <t>Summe 25450 · KfZ - Kosten</t>
  </si>
  <si>
    <t>25500 · Kosten für Büro/Geschäftsstelle</t>
  </si>
  <si>
    <t>25510 · Miete inkl. Betriebskosten</t>
  </si>
  <si>
    <t>25520 · Miete Einnahmen</t>
  </si>
  <si>
    <t>25530 · Reinigungskosten</t>
  </si>
  <si>
    <t>Summe 25500 · Kosten für Büro/Geschäftsstelle</t>
  </si>
  <si>
    <t>25540 · Unterhaltung/Reparaturen/Ersatz</t>
  </si>
  <si>
    <t>25600 · Geschäftsbedarf</t>
  </si>
  <si>
    <t>25610 · Büro- und Verbrauchsmaterial</t>
  </si>
  <si>
    <t>25720 · Briefmarken/Porto/Kurierdienste</t>
  </si>
  <si>
    <t>25740 · Einnahmen Porto</t>
  </si>
  <si>
    <t>Summe 25600 · Geschäftsbedarf</t>
  </si>
  <si>
    <t>25620 · Literatur / Zeitschriften</t>
  </si>
  <si>
    <t>25700 · Telefon- und Privatnutzung</t>
  </si>
  <si>
    <t>25710 · Telefon- und Internetkosten</t>
  </si>
  <si>
    <t>25730 · Privatnutzung Handy</t>
  </si>
  <si>
    <t>Summe 25700 · Telefon- und Privatnutzung</t>
  </si>
  <si>
    <t>25800 · Versicherungen/Gebühren</t>
  </si>
  <si>
    <t>25650 · Kontoführung/Kosten Geldverkehr</t>
  </si>
  <si>
    <t>25810 · Versicherungen</t>
  </si>
  <si>
    <t>26710 · Beiträge/Gebühren</t>
  </si>
  <si>
    <t>26730 · EinnahmenBeiträge/Gebühren</t>
  </si>
  <si>
    <t>Summe 25800 · Versicherungen/Gebühren</t>
  </si>
  <si>
    <t>26000 · Fort- und Weiterbildung</t>
  </si>
  <si>
    <t>26010 · Teilnehmergebühren</t>
  </si>
  <si>
    <t>26020 · Teilnehmergebühren Einnahmen</t>
  </si>
  <si>
    <t>Summe 26000 · Fort- und Weiterbildung</t>
  </si>
  <si>
    <t>26100 · Veranstaltungskosten</t>
  </si>
  <si>
    <t>26200 · Öffentlichkeitsarbeit/Druck</t>
  </si>
  <si>
    <t>26300 · Kosten für Buchhaltung</t>
  </si>
  <si>
    <t>26320 · Kosten für Lohnbuchhaltung</t>
  </si>
  <si>
    <t>Summe 26300 · Kosten für Buchhaltung</t>
  </si>
  <si>
    <t>26400 · Aufwendungen für Anschaffungen</t>
  </si>
  <si>
    <t>2564 · GWG bis 150,00 €</t>
  </si>
  <si>
    <t>26420 · AfA auf Sachanlagen (Kto 0400)</t>
  </si>
  <si>
    <t>2643 · GWG 150,00 € - 410,00 €</t>
  </si>
  <si>
    <t>Summe 26400 · Aufwendungen für Anschaffungen</t>
  </si>
  <si>
    <t>27000 · Verwaltungskostenumlage</t>
  </si>
  <si>
    <t>29000 · Rückzahlungen von Fördermitteln</t>
  </si>
  <si>
    <t>Summe 25000 · Ausgaben ideeller Bereich</t>
  </si>
  <si>
    <t>Summe sonstige betriebliche Aufwendungen</t>
  </si>
  <si>
    <t>31. Dez 16</t>
  </si>
  <si>
    <t>AKTIVA</t>
  </si>
  <si>
    <t>Anlagevermögen</t>
  </si>
  <si>
    <t>Sachanlagen</t>
  </si>
  <si>
    <t>Summe Anlagevermögen</t>
  </si>
  <si>
    <t>Umlaufvermögen</t>
  </si>
  <si>
    <t>Forderungen und sonstige Vermögensgegenstände</t>
  </si>
  <si>
    <t>Schecks, Kassenbestand, Bankguthaben</t>
  </si>
  <si>
    <t>Summe Umlaufvermögen</t>
  </si>
  <si>
    <t>Summe AKTIVA</t>
  </si>
  <si>
    <t>PASSIVA</t>
  </si>
  <si>
    <t>Eigenkapital</t>
  </si>
  <si>
    <t>Gewinnvortrag / Verlustvortrag</t>
  </si>
  <si>
    <t>Jahresüberschuss / Jahresfehlbetrag</t>
  </si>
  <si>
    <t>Summe Eigenkapital</t>
  </si>
  <si>
    <t>Verbindlichkeiten</t>
  </si>
  <si>
    <t>Verbindlichkeiten aus Lieferungen und Leistungen</t>
  </si>
  <si>
    <t>Summe Verbindlichkeiten</t>
  </si>
  <si>
    <t>Summe PASSIVA</t>
  </si>
  <si>
    <t>04000 · Betriebs- und Geschäftsausstatt</t>
  </si>
  <si>
    <t>Summe Sachanlagen</t>
  </si>
  <si>
    <t>14000 · Forderungen</t>
  </si>
  <si>
    <t>14100 · Forderungen 2009</t>
  </si>
  <si>
    <t>14200 · Forderungen frühere Jahre</t>
  </si>
  <si>
    <t>14600 · Kautionen 1</t>
  </si>
  <si>
    <t>14700 · Kaution Borna</t>
  </si>
  <si>
    <t>14900 · Kautionen</t>
  </si>
  <si>
    <t>15000 · Aktive RAP</t>
  </si>
  <si>
    <t>Summe Forderungen und sonstige Vermögensgegenstände</t>
  </si>
  <si>
    <t>12000 · Geschäftskonto/3587300</t>
  </si>
  <si>
    <t>12100 · Girokonto Jürgen Dudeck</t>
  </si>
  <si>
    <t>12200 · Spendenkonto/3587301</t>
  </si>
  <si>
    <t>12500 · Kautionskonto Pirna</t>
  </si>
  <si>
    <t>10100 · Handkasse KBS Dresden</t>
  </si>
  <si>
    <t>10200 · Handkasse NordWest</t>
  </si>
  <si>
    <t>10300 · Handkasse SüdWest</t>
  </si>
  <si>
    <t>10400 · HK Jugendaustausch Israel/Dtl.</t>
  </si>
  <si>
    <t>10500 · Kasse SUPPORT</t>
  </si>
  <si>
    <t>10600 · Handkasse Mitte-Ost</t>
  </si>
  <si>
    <t>13600 · Geldtransit</t>
  </si>
  <si>
    <t>Summe Schecks, Kassenbestand, Bankguthaben</t>
  </si>
  <si>
    <t>861 · *Gewinnvortrag seit 2010, Summe</t>
  </si>
  <si>
    <t>90000 · Eigenkapital zum 1.1.2010</t>
  </si>
  <si>
    <t>Summe Gewinnvortrag / Verlustvortrag</t>
  </si>
  <si>
    <t>16000 · Verbindlichkeiten</t>
  </si>
  <si>
    <t>16100 · Verbindlichkeiten aus 2009</t>
  </si>
  <si>
    <t>16200 · Verbindlichkeiten frühere Jahre</t>
  </si>
  <si>
    <t>16300 · Verbindlichkeiten PK-Rückzahlg</t>
  </si>
  <si>
    <t>16400 · Verbindlichkeit Darlehen Dudeck</t>
  </si>
  <si>
    <t>Summe Verbindlichkeiten aus Lieferungen und 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</si>
</sst>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3" style="2" customWidth="1"/>
    <col min="2" max="2" width="52.140625" style="2" customWidth="1"/>
    <col min="3" max="3" width="10.5703125" style="1" bestFit="1" customWidth="1"/>
  </cols>
  <sheetData>
    <row r="1" spans="1:3" s="7" customFormat="1" ht="15.75" thickBot="1" x14ac:dyDescent="0.3">
      <c r="A1" s="5"/>
      <c r="B1" s="5"/>
      <c r="C1" s="6" t="s">
        <v>0</v>
      </c>
    </row>
    <row r="2" spans="1:3" ht="15.75" thickTop="1" x14ac:dyDescent="0.25">
      <c r="B2" s="2" t="s">
        <v>1</v>
      </c>
      <c r="C2" s="3">
        <v>1041011.63</v>
      </c>
    </row>
    <row r="3" spans="1:3" x14ac:dyDescent="0.25">
      <c r="B3" s="2" t="s">
        <v>2</v>
      </c>
      <c r="C3" s="3">
        <v>-500</v>
      </c>
    </row>
    <row r="4" spans="1:3" x14ac:dyDescent="0.25">
      <c r="B4" s="2" t="s">
        <v>3</v>
      </c>
      <c r="C4" s="3">
        <v>1.1499999999999999</v>
      </c>
    </row>
    <row r="5" spans="1:3" x14ac:dyDescent="0.25">
      <c r="B5" s="2" t="s">
        <v>4</v>
      </c>
      <c r="C5" s="3">
        <f>ROUND(SUM(C2:C4),5)</f>
        <v>1040512.78</v>
      </c>
    </row>
    <row r="6" spans="1:3" ht="30" customHeight="1" x14ac:dyDescent="0.25">
      <c r="B6" s="2" t="s">
        <v>5</v>
      </c>
      <c r="C6" s="3">
        <v>1030205.11</v>
      </c>
    </row>
    <row r="7" spans="1:3" x14ac:dyDescent="0.25">
      <c r="B7" s="2" t="s">
        <v>6</v>
      </c>
      <c r="C7" s="3">
        <f>ROUND(C5-C6,5)</f>
        <v>10307.67</v>
      </c>
    </row>
    <row r="8" spans="1:3" ht="30" customHeight="1" x14ac:dyDescent="0.25">
      <c r="B8" s="2" t="s">
        <v>7</v>
      </c>
      <c r="C8" s="3">
        <f>C7</f>
        <v>10307.67</v>
      </c>
    </row>
    <row r="9" spans="1:3" ht="30" customHeight="1" x14ac:dyDescent="0.25">
      <c r="B9" s="2" t="s">
        <v>8</v>
      </c>
      <c r="C9" s="3">
        <f>C8</f>
        <v>10307.67</v>
      </c>
    </row>
  </sheetData>
  <pageMargins left="0.7" right="0.7" top="0.78740157499999996" bottom="0.78740157499999996" header="0.25" footer="0.3"/>
  <pageSetup paperSize="9" orientation="portrait" verticalDpi="0" r:id="rId1"/>
  <headerFooter>
    <oddHeader>&amp;L&amp;"Arial,Bold"&amp;8 14.05.18&amp;C&amp;"Arial,Bold"&amp;12 Kulturbüro Sachsen e. V.
&amp;"Arial,Bold"&amp;14 GuV - Standard
&amp;"Arial,Bold"&amp;10 Januar bis Dezember 2016</oddHeader>
    <oddFooter>&amp;R&amp;"Arial,Bold"&amp;8 Seite &amp;Z von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L28" sqref="L28"/>
    </sheetView>
  </sheetViews>
  <sheetFormatPr baseColWidth="10" defaultRowHeight="15" x14ac:dyDescent="0.25"/>
  <cols>
    <col min="1" max="4" width="3" style="2" customWidth="1"/>
    <col min="5" max="5" width="52.140625" style="2" customWidth="1"/>
    <col min="6" max="6" width="10.5703125" style="1" bestFit="1" customWidth="1"/>
  </cols>
  <sheetData>
    <row r="1" spans="1:6" s="7" customFormat="1" ht="15.75" thickBot="1" x14ac:dyDescent="0.3">
      <c r="A1" s="5"/>
      <c r="B1" s="5"/>
      <c r="C1" s="5"/>
      <c r="D1" s="5"/>
      <c r="E1" s="5"/>
      <c r="F1" s="6" t="s">
        <v>0</v>
      </c>
    </row>
    <row r="2" spans="1:6" ht="15.75" thickTop="1" x14ac:dyDescent="0.25">
      <c r="B2" s="2" t="s">
        <v>1</v>
      </c>
      <c r="F2" s="4"/>
    </row>
    <row r="3" spans="1:6" x14ac:dyDescent="0.25">
      <c r="C3" s="2" t="s">
        <v>9</v>
      </c>
      <c r="F3" s="4"/>
    </row>
    <row r="4" spans="1:6" x14ac:dyDescent="0.25">
      <c r="D4" s="2" t="s">
        <v>10</v>
      </c>
      <c r="F4" s="3">
        <v>252</v>
      </c>
    </row>
    <row r="5" spans="1:6" x14ac:dyDescent="0.25">
      <c r="D5" s="2" t="s">
        <v>11</v>
      </c>
      <c r="F5" s="3">
        <v>7445</v>
      </c>
    </row>
    <row r="6" spans="1:6" x14ac:dyDescent="0.25">
      <c r="D6" s="2" t="s">
        <v>12</v>
      </c>
      <c r="F6" s="3">
        <v>379.39</v>
      </c>
    </row>
    <row r="7" spans="1:6" x14ac:dyDescent="0.25">
      <c r="D7" s="2" t="s">
        <v>13</v>
      </c>
      <c r="F7" s="4"/>
    </row>
    <row r="8" spans="1:6" x14ac:dyDescent="0.25">
      <c r="E8" s="2" t="s">
        <v>14</v>
      </c>
      <c r="F8" s="3">
        <v>113278.18</v>
      </c>
    </row>
    <row r="9" spans="1:6" x14ac:dyDescent="0.25">
      <c r="E9" s="2" t="s">
        <v>15</v>
      </c>
      <c r="F9" s="3">
        <v>480000</v>
      </c>
    </row>
    <row r="10" spans="1:6" x14ac:dyDescent="0.25">
      <c r="E10" s="2" t="s">
        <v>16</v>
      </c>
      <c r="F10" s="3">
        <v>2000</v>
      </c>
    </row>
    <row r="11" spans="1:6" x14ac:dyDescent="0.25">
      <c r="E11" s="2" t="s">
        <v>17</v>
      </c>
      <c r="F11" s="3">
        <v>55351.040000000001</v>
      </c>
    </row>
    <row r="12" spans="1:6" x14ac:dyDescent="0.25">
      <c r="E12" s="2" t="s">
        <v>18</v>
      </c>
      <c r="F12" s="3">
        <v>0</v>
      </c>
    </row>
    <row r="13" spans="1:6" x14ac:dyDescent="0.25">
      <c r="E13" s="2" t="s">
        <v>19</v>
      </c>
      <c r="F13" s="3">
        <v>104137.5</v>
      </c>
    </row>
    <row r="14" spans="1:6" x14ac:dyDescent="0.25">
      <c r="E14" s="2" t="s">
        <v>20</v>
      </c>
      <c r="F14" s="3">
        <v>2200</v>
      </c>
    </row>
    <row r="15" spans="1:6" x14ac:dyDescent="0.25">
      <c r="E15" s="2" t="s">
        <v>21</v>
      </c>
      <c r="F15" s="3">
        <v>97965.759999999995</v>
      </c>
    </row>
    <row r="16" spans="1:6" x14ac:dyDescent="0.25">
      <c r="E16" s="2" t="s">
        <v>22</v>
      </c>
      <c r="F16" s="3">
        <v>55741.599999999999</v>
      </c>
    </row>
    <row r="17" spans="2:6" x14ac:dyDescent="0.25">
      <c r="E17" s="2" t="s">
        <v>23</v>
      </c>
      <c r="F17" s="3">
        <v>19562.400000000001</v>
      </c>
    </row>
    <row r="18" spans="2:6" x14ac:dyDescent="0.25">
      <c r="E18" s="2" t="s">
        <v>24</v>
      </c>
      <c r="F18" s="3">
        <v>4500.5600000000004</v>
      </c>
    </row>
    <row r="19" spans="2:6" x14ac:dyDescent="0.25">
      <c r="E19" s="2" t="s">
        <v>25</v>
      </c>
      <c r="F19" s="3">
        <v>8250</v>
      </c>
    </row>
    <row r="20" spans="2:6" x14ac:dyDescent="0.25">
      <c r="E20" s="2" t="s">
        <v>26</v>
      </c>
      <c r="F20" s="3">
        <v>6250</v>
      </c>
    </row>
    <row r="21" spans="2:6" ht="15.75" thickBot="1" x14ac:dyDescent="0.3">
      <c r="E21" s="2" t="s">
        <v>27</v>
      </c>
      <c r="F21" s="8">
        <v>4000</v>
      </c>
    </row>
    <row r="22" spans="2:6" x14ac:dyDescent="0.25">
      <c r="D22" s="2" t="s">
        <v>28</v>
      </c>
      <c r="F22" s="3">
        <f>ROUND(SUM(F7:F21),5)</f>
        <v>953237.04</v>
      </c>
    </row>
    <row r="23" spans="2:6" ht="30" customHeight="1" x14ac:dyDescent="0.25">
      <c r="D23" s="2" t="s">
        <v>29</v>
      </c>
      <c r="F23" s="4"/>
    </row>
    <row r="24" spans="2:6" x14ac:dyDescent="0.25">
      <c r="E24" s="2" t="s">
        <v>30</v>
      </c>
      <c r="F24" s="3">
        <v>78949.399999999994</v>
      </c>
    </row>
    <row r="25" spans="2:6" x14ac:dyDescent="0.25">
      <c r="E25" s="2" t="s">
        <v>31</v>
      </c>
      <c r="F25" s="3">
        <v>594</v>
      </c>
    </row>
    <row r="26" spans="2:6" ht="15.75" thickBot="1" x14ac:dyDescent="0.3">
      <c r="E26" s="2" t="s">
        <v>32</v>
      </c>
      <c r="F26" s="9">
        <v>154.80000000000001</v>
      </c>
    </row>
    <row r="27" spans="2:6" ht="15.75" thickBot="1" x14ac:dyDescent="0.3">
      <c r="D27" s="2" t="s">
        <v>33</v>
      </c>
      <c r="F27" s="10">
        <f>ROUND(SUM(F23:F26),5)</f>
        <v>79698.2</v>
      </c>
    </row>
    <row r="28" spans="2:6" ht="30" customHeight="1" thickBot="1" x14ac:dyDescent="0.3">
      <c r="C28" s="2" t="s">
        <v>34</v>
      </c>
      <c r="F28" s="11">
        <f>ROUND(SUM(F3:F6)+F22+F27,5)</f>
        <v>1041011.63</v>
      </c>
    </row>
    <row r="29" spans="2:6" ht="30" customHeight="1" x14ac:dyDescent="0.25">
      <c r="B29" s="2" t="s">
        <v>35</v>
      </c>
      <c r="F29" s="3">
        <f>ROUND(F2+F28,5)</f>
        <v>1041011.63</v>
      </c>
    </row>
    <row r="30" spans="2:6" ht="30" customHeight="1" x14ac:dyDescent="0.25">
      <c r="B30" s="2" t="s">
        <v>2</v>
      </c>
      <c r="F30" s="4"/>
    </row>
    <row r="31" spans="2:6" ht="15.75" thickBot="1" x14ac:dyDescent="0.3">
      <c r="C31" s="2" t="s">
        <v>36</v>
      </c>
      <c r="F31" s="8">
        <v>-500</v>
      </c>
    </row>
    <row r="32" spans="2:6" x14ac:dyDescent="0.25">
      <c r="B32" s="2" t="s">
        <v>37</v>
      </c>
      <c r="F32" s="3">
        <f>ROUND(SUM(F30:F31),5)</f>
        <v>-500</v>
      </c>
    </row>
    <row r="33" spans="2:6" ht="30" customHeight="1" x14ac:dyDescent="0.25">
      <c r="B33" s="2" t="s">
        <v>3</v>
      </c>
      <c r="F33" s="4"/>
    </row>
    <row r="34" spans="2:6" ht="15.75" thickBot="1" x14ac:dyDescent="0.3">
      <c r="C34" s="2" t="s">
        <v>38</v>
      </c>
      <c r="F34" s="8">
        <v>1.1499999999999999</v>
      </c>
    </row>
    <row r="35" spans="2:6" x14ac:dyDescent="0.25">
      <c r="B35" s="2" t="s">
        <v>39</v>
      </c>
      <c r="F35" s="3">
        <f>ROUND(SUM(F33:F34),5)</f>
        <v>1.1499999999999999</v>
      </c>
    </row>
    <row r="36" spans="2:6" ht="30" customHeight="1" x14ac:dyDescent="0.25">
      <c r="B36" s="2" t="s">
        <v>4</v>
      </c>
      <c r="F36" s="3">
        <f>ROUND(F29+F32+F35,5)</f>
        <v>1040512.78</v>
      </c>
    </row>
    <row r="37" spans="2:6" ht="30" customHeight="1" x14ac:dyDescent="0.25">
      <c r="B37" s="2" t="s">
        <v>5</v>
      </c>
      <c r="F37" s="4"/>
    </row>
    <row r="38" spans="2:6" x14ac:dyDescent="0.25">
      <c r="C38" s="2" t="s">
        <v>40</v>
      </c>
      <c r="F38" s="3">
        <v>21.5</v>
      </c>
    </row>
    <row r="39" spans="2:6" x14ac:dyDescent="0.25">
      <c r="C39" s="2" t="s">
        <v>41</v>
      </c>
      <c r="F39" s="4"/>
    </row>
    <row r="40" spans="2:6" x14ac:dyDescent="0.25">
      <c r="D40" s="2" t="s">
        <v>42</v>
      </c>
      <c r="F40" s="4"/>
    </row>
    <row r="41" spans="2:6" x14ac:dyDescent="0.25">
      <c r="E41" s="2" t="s">
        <v>43</v>
      </c>
      <c r="F41" s="3">
        <v>448900.24</v>
      </c>
    </row>
    <row r="42" spans="2:6" x14ac:dyDescent="0.25">
      <c r="E42" s="2" t="s">
        <v>44</v>
      </c>
      <c r="F42" s="3">
        <v>292943.98</v>
      </c>
    </row>
    <row r="43" spans="2:6" x14ac:dyDescent="0.25">
      <c r="E43" s="2" t="s">
        <v>45</v>
      </c>
      <c r="F43" s="3">
        <v>118685.24</v>
      </c>
    </row>
    <row r="44" spans="2:6" x14ac:dyDescent="0.25">
      <c r="E44" s="2" t="s">
        <v>46</v>
      </c>
      <c r="F44" s="3">
        <v>-14887.88</v>
      </c>
    </row>
    <row r="45" spans="2:6" x14ac:dyDescent="0.25">
      <c r="E45" s="2" t="s">
        <v>47</v>
      </c>
      <c r="F45" s="3">
        <v>2322.5</v>
      </c>
    </row>
    <row r="46" spans="2:6" ht="15.75" thickBot="1" x14ac:dyDescent="0.3">
      <c r="E46" s="2" t="s">
        <v>48</v>
      </c>
      <c r="F46" s="8">
        <v>363.55</v>
      </c>
    </row>
    <row r="47" spans="2:6" x14ac:dyDescent="0.25">
      <c r="D47" s="2" t="s">
        <v>49</v>
      </c>
      <c r="F47" s="3">
        <f>ROUND(SUM(F40:F46),5)</f>
        <v>848327.63</v>
      </c>
    </row>
    <row r="48" spans="2:6" ht="30" customHeight="1" x14ac:dyDescent="0.25">
      <c r="D48" s="2" t="s">
        <v>50</v>
      </c>
      <c r="F48" s="4"/>
    </row>
    <row r="49" spans="4:6" x14ac:dyDescent="0.25">
      <c r="E49" s="2" t="s">
        <v>51</v>
      </c>
      <c r="F49" s="3">
        <v>57707.6</v>
      </c>
    </row>
    <row r="50" spans="4:6" ht="15.75" thickBot="1" x14ac:dyDescent="0.3">
      <c r="E50" s="2" t="s">
        <v>52</v>
      </c>
      <c r="F50" s="8">
        <v>-496.42</v>
      </c>
    </row>
    <row r="51" spans="4:6" x14ac:dyDescent="0.25">
      <c r="D51" s="2" t="s">
        <v>53</v>
      </c>
      <c r="F51" s="3">
        <f>ROUND(SUM(F48:F50),5)</f>
        <v>57211.18</v>
      </c>
    </row>
    <row r="52" spans="4:6" ht="30" customHeight="1" x14ac:dyDescent="0.25">
      <c r="D52" s="2" t="s">
        <v>54</v>
      </c>
      <c r="F52" s="4"/>
    </row>
    <row r="53" spans="4:6" x14ac:dyDescent="0.25">
      <c r="E53" s="2" t="s">
        <v>55</v>
      </c>
      <c r="F53" s="3">
        <v>15590.61</v>
      </c>
    </row>
    <row r="54" spans="4:6" ht="15.75" thickBot="1" x14ac:dyDescent="0.3">
      <c r="E54" s="2" t="s">
        <v>56</v>
      </c>
      <c r="F54" s="8">
        <v>-4746.1400000000003</v>
      </c>
    </row>
    <row r="55" spans="4:6" x14ac:dyDescent="0.25">
      <c r="D55" s="2" t="s">
        <v>57</v>
      </c>
      <c r="F55" s="3">
        <f>ROUND(SUM(F52:F54),5)</f>
        <v>10844.47</v>
      </c>
    </row>
    <row r="56" spans="4:6" ht="30" customHeight="1" x14ac:dyDescent="0.25">
      <c r="D56" s="2" t="s">
        <v>58</v>
      </c>
      <c r="F56" s="4"/>
    </row>
    <row r="57" spans="4:6" x14ac:dyDescent="0.25">
      <c r="E57" s="2" t="s">
        <v>59</v>
      </c>
      <c r="F57" s="3">
        <v>8422.56</v>
      </c>
    </row>
    <row r="58" spans="4:6" x14ac:dyDescent="0.25">
      <c r="E58" s="2" t="s">
        <v>60</v>
      </c>
      <c r="F58" s="3">
        <v>3859.49</v>
      </c>
    </row>
    <row r="59" spans="4:6" ht="15.75" thickBot="1" x14ac:dyDescent="0.3">
      <c r="E59" s="2" t="s">
        <v>61</v>
      </c>
      <c r="F59" s="8">
        <v>1515.66</v>
      </c>
    </row>
    <row r="60" spans="4:6" x14ac:dyDescent="0.25">
      <c r="D60" s="2" t="s">
        <v>62</v>
      </c>
      <c r="F60" s="3">
        <f>ROUND(SUM(F56:F59),5)</f>
        <v>13797.71</v>
      </c>
    </row>
    <row r="61" spans="4:6" ht="30" customHeight="1" x14ac:dyDescent="0.25">
      <c r="D61" s="2" t="s">
        <v>63</v>
      </c>
      <c r="F61" s="4"/>
    </row>
    <row r="62" spans="4:6" x14ac:dyDescent="0.25">
      <c r="E62" s="2" t="s">
        <v>64</v>
      </c>
      <c r="F62" s="3">
        <v>38689.57</v>
      </c>
    </row>
    <row r="63" spans="4:6" x14ac:dyDescent="0.25">
      <c r="E63" s="2" t="s">
        <v>65</v>
      </c>
      <c r="F63" s="3">
        <v>-50</v>
      </c>
    </row>
    <row r="64" spans="4:6" ht="15.75" thickBot="1" x14ac:dyDescent="0.3">
      <c r="E64" s="2" t="s">
        <v>66</v>
      </c>
      <c r="F64" s="8">
        <v>1878.23</v>
      </c>
    </row>
    <row r="65" spans="4:6" x14ac:dyDescent="0.25">
      <c r="D65" s="2" t="s">
        <v>67</v>
      </c>
      <c r="F65" s="3">
        <f>ROUND(SUM(F61:F64),5)</f>
        <v>40517.800000000003</v>
      </c>
    </row>
    <row r="66" spans="4:6" ht="30" customHeight="1" x14ac:dyDescent="0.25">
      <c r="D66" s="2" t="s">
        <v>68</v>
      </c>
      <c r="F66" s="3">
        <v>2606.27</v>
      </c>
    </row>
    <row r="67" spans="4:6" x14ac:dyDescent="0.25">
      <c r="D67" s="2" t="s">
        <v>69</v>
      </c>
      <c r="F67" s="4"/>
    </row>
    <row r="68" spans="4:6" x14ac:dyDescent="0.25">
      <c r="E68" s="2" t="s">
        <v>70</v>
      </c>
      <c r="F68" s="3">
        <v>5813.48</v>
      </c>
    </row>
    <row r="69" spans="4:6" x14ac:dyDescent="0.25">
      <c r="E69" s="2" t="s">
        <v>71</v>
      </c>
      <c r="F69" s="3">
        <v>1020.69</v>
      </c>
    </row>
    <row r="70" spans="4:6" ht="15.75" thickBot="1" x14ac:dyDescent="0.3">
      <c r="E70" s="2" t="s">
        <v>72</v>
      </c>
      <c r="F70" s="8">
        <v>-3.5</v>
      </c>
    </row>
    <row r="71" spans="4:6" x14ac:dyDescent="0.25">
      <c r="D71" s="2" t="s">
        <v>73</v>
      </c>
      <c r="F71" s="3">
        <f>ROUND(SUM(F67:F70),5)</f>
        <v>6830.67</v>
      </c>
    </row>
    <row r="72" spans="4:6" ht="30" customHeight="1" x14ac:dyDescent="0.25">
      <c r="D72" s="2" t="s">
        <v>74</v>
      </c>
      <c r="F72" s="3">
        <v>1040.82</v>
      </c>
    </row>
    <row r="73" spans="4:6" x14ac:dyDescent="0.25">
      <c r="D73" s="2" t="s">
        <v>75</v>
      </c>
      <c r="F73" s="4"/>
    </row>
    <row r="74" spans="4:6" x14ac:dyDescent="0.25">
      <c r="E74" s="2" t="s">
        <v>76</v>
      </c>
      <c r="F74" s="3">
        <v>6476.15</v>
      </c>
    </row>
    <row r="75" spans="4:6" ht="15.75" thickBot="1" x14ac:dyDescent="0.3">
      <c r="E75" s="2" t="s">
        <v>77</v>
      </c>
      <c r="F75" s="8">
        <v>-123.35</v>
      </c>
    </row>
    <row r="76" spans="4:6" x14ac:dyDescent="0.25">
      <c r="D76" s="2" t="s">
        <v>78</v>
      </c>
      <c r="F76" s="3">
        <f>ROUND(SUM(F73:F75),5)</f>
        <v>6352.8</v>
      </c>
    </row>
    <row r="77" spans="4:6" ht="30" customHeight="1" x14ac:dyDescent="0.25">
      <c r="D77" s="2" t="s">
        <v>79</v>
      </c>
      <c r="F77" s="4"/>
    </row>
    <row r="78" spans="4:6" x14ac:dyDescent="0.25">
      <c r="E78" s="2" t="s">
        <v>80</v>
      </c>
      <c r="F78" s="3">
        <v>47</v>
      </c>
    </row>
    <row r="79" spans="4:6" x14ac:dyDescent="0.25">
      <c r="E79" s="2" t="s">
        <v>81</v>
      </c>
      <c r="F79" s="3">
        <v>318.95999999999998</v>
      </c>
    </row>
    <row r="80" spans="4:6" x14ac:dyDescent="0.25">
      <c r="E80" s="2" t="s">
        <v>82</v>
      </c>
      <c r="F80" s="3">
        <v>1835.87</v>
      </c>
    </row>
    <row r="81" spans="4:6" ht="15.75" thickBot="1" x14ac:dyDescent="0.3">
      <c r="E81" s="2" t="s">
        <v>83</v>
      </c>
      <c r="F81" s="8">
        <v>-4.5</v>
      </c>
    </row>
    <row r="82" spans="4:6" x14ac:dyDescent="0.25">
      <c r="D82" s="2" t="s">
        <v>84</v>
      </c>
      <c r="F82" s="3">
        <f>ROUND(SUM(F77:F81),5)</f>
        <v>2197.33</v>
      </c>
    </row>
    <row r="83" spans="4:6" ht="30" customHeight="1" x14ac:dyDescent="0.25">
      <c r="D83" s="2" t="s">
        <v>85</v>
      </c>
      <c r="F83" s="4"/>
    </row>
    <row r="84" spans="4:6" x14ac:dyDescent="0.25">
      <c r="E84" s="2" t="s">
        <v>86</v>
      </c>
      <c r="F84" s="3">
        <v>1837</v>
      </c>
    </row>
    <row r="85" spans="4:6" ht="15.75" thickBot="1" x14ac:dyDescent="0.3">
      <c r="E85" s="2" t="s">
        <v>87</v>
      </c>
      <c r="F85" s="8">
        <v>-920</v>
      </c>
    </row>
    <row r="86" spans="4:6" x14ac:dyDescent="0.25">
      <c r="D86" s="2" t="s">
        <v>88</v>
      </c>
      <c r="F86" s="3">
        <f>ROUND(SUM(F83:F85),5)</f>
        <v>917</v>
      </c>
    </row>
    <row r="87" spans="4:6" ht="30" customHeight="1" x14ac:dyDescent="0.25">
      <c r="D87" s="2" t="s">
        <v>89</v>
      </c>
      <c r="F87" s="3">
        <v>10091.950000000001</v>
      </c>
    </row>
    <row r="88" spans="4:6" x14ac:dyDescent="0.25">
      <c r="D88" s="2" t="s">
        <v>90</v>
      </c>
      <c r="F88" s="3">
        <v>18195.95</v>
      </c>
    </row>
    <row r="89" spans="4:6" x14ac:dyDescent="0.25">
      <c r="D89" s="2" t="s">
        <v>91</v>
      </c>
      <c r="F89" s="4"/>
    </row>
    <row r="90" spans="4:6" ht="15.75" thickBot="1" x14ac:dyDescent="0.3">
      <c r="E90" s="2" t="s">
        <v>92</v>
      </c>
      <c r="F90" s="8">
        <v>1923.29</v>
      </c>
    </row>
    <row r="91" spans="4:6" x14ac:dyDescent="0.25">
      <c r="D91" s="2" t="s">
        <v>93</v>
      </c>
      <c r="F91" s="3">
        <f>ROUND(SUM(F89:F90),5)</f>
        <v>1923.29</v>
      </c>
    </row>
    <row r="92" spans="4:6" ht="30" customHeight="1" x14ac:dyDescent="0.25">
      <c r="D92" s="2" t="s">
        <v>94</v>
      </c>
      <c r="F92" s="4"/>
    </row>
    <row r="93" spans="4:6" x14ac:dyDescent="0.25">
      <c r="E93" s="2" t="s">
        <v>95</v>
      </c>
      <c r="F93" s="3">
        <v>1367.42</v>
      </c>
    </row>
    <row r="94" spans="4:6" x14ac:dyDescent="0.25">
      <c r="E94" s="2" t="s">
        <v>96</v>
      </c>
      <c r="F94" s="3">
        <v>166.33</v>
      </c>
    </row>
    <row r="95" spans="4:6" ht="15.75" thickBot="1" x14ac:dyDescent="0.3">
      <c r="E95" s="2" t="s">
        <v>97</v>
      </c>
      <c r="F95" s="8">
        <v>5657.03</v>
      </c>
    </row>
    <row r="96" spans="4:6" x14ac:dyDescent="0.25">
      <c r="D96" s="2" t="s">
        <v>98</v>
      </c>
      <c r="F96" s="3">
        <f>ROUND(SUM(F92:F95),5)</f>
        <v>7190.78</v>
      </c>
    </row>
    <row r="97" spans="2:6" ht="30" customHeight="1" x14ac:dyDescent="0.25">
      <c r="D97" s="2" t="s">
        <v>99</v>
      </c>
      <c r="F97" s="3">
        <v>1268.29</v>
      </c>
    </row>
    <row r="98" spans="2:6" ht="15.75" thickBot="1" x14ac:dyDescent="0.3">
      <c r="D98" s="2" t="s">
        <v>100</v>
      </c>
      <c r="F98" s="9">
        <v>869.67</v>
      </c>
    </row>
    <row r="99" spans="2:6" ht="15.75" thickBot="1" x14ac:dyDescent="0.3">
      <c r="C99" s="2" t="s">
        <v>101</v>
      </c>
      <c r="F99" s="11">
        <f>ROUND(F39+F47+F51+F55+F60+SUM(F65:F66)+SUM(F71:F72)+F76+F82+SUM(F86:F88)+F91+SUM(F96:F98),5)</f>
        <v>1030183.61</v>
      </c>
    </row>
    <row r="100" spans="2:6" ht="30" customHeight="1" x14ac:dyDescent="0.25">
      <c r="B100" s="2" t="s">
        <v>102</v>
      </c>
      <c r="F100" s="3">
        <f>ROUND(SUM(F37:F38)+F99,5)</f>
        <v>1030205.11</v>
      </c>
    </row>
    <row r="101" spans="2:6" ht="30" customHeight="1" x14ac:dyDescent="0.25">
      <c r="B101" s="2" t="s">
        <v>6</v>
      </c>
      <c r="F101" s="3">
        <f>ROUND(F36-F100,5)</f>
        <v>10307.67</v>
      </c>
    </row>
    <row r="102" spans="2:6" ht="30" customHeight="1" x14ac:dyDescent="0.25">
      <c r="B102" s="2" t="s">
        <v>7</v>
      </c>
      <c r="F102" s="3">
        <f>F101</f>
        <v>10307.67</v>
      </c>
    </row>
    <row r="103" spans="2:6" ht="30" customHeight="1" x14ac:dyDescent="0.25">
      <c r="B103" s="2" t="s">
        <v>8</v>
      </c>
      <c r="F103" s="3">
        <f>F102</f>
        <v>10307.67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29" sqref="G29"/>
    </sheetView>
  </sheetViews>
  <sheetFormatPr baseColWidth="10" defaultRowHeight="15" x14ac:dyDescent="0.25"/>
  <cols>
    <col min="1" max="2" width="3" style="2" customWidth="1"/>
    <col min="3" max="3" width="43.28515625" style="2" customWidth="1"/>
    <col min="4" max="4" width="8.7109375" style="1" bestFit="1" customWidth="1"/>
  </cols>
  <sheetData>
    <row r="1" spans="1:4" s="7" customFormat="1" ht="15.75" thickBot="1" x14ac:dyDescent="0.3">
      <c r="A1" s="5"/>
      <c r="B1" s="5"/>
      <c r="C1" s="5"/>
      <c r="D1" s="6" t="s">
        <v>103</v>
      </c>
    </row>
    <row r="2" spans="1:4" ht="15.75" thickTop="1" x14ac:dyDescent="0.25">
      <c r="A2" s="2" t="s">
        <v>104</v>
      </c>
      <c r="D2" s="4"/>
    </row>
    <row r="3" spans="1:4" x14ac:dyDescent="0.25">
      <c r="B3" s="2" t="s">
        <v>105</v>
      </c>
      <c r="D3" s="4"/>
    </row>
    <row r="4" spans="1:4" ht="15.75" thickBot="1" x14ac:dyDescent="0.3">
      <c r="C4" s="2" t="s">
        <v>106</v>
      </c>
      <c r="D4" s="8">
        <v>27.73</v>
      </c>
    </row>
    <row r="5" spans="1:4" x14ac:dyDescent="0.25">
      <c r="B5" s="2" t="s">
        <v>107</v>
      </c>
      <c r="D5" s="3">
        <f>ROUND(SUM(D3:D4),5)</f>
        <v>27.73</v>
      </c>
    </row>
    <row r="6" spans="1:4" ht="30" customHeight="1" x14ac:dyDescent="0.25">
      <c r="B6" s="2" t="s">
        <v>108</v>
      </c>
      <c r="D6" s="4"/>
    </row>
    <row r="7" spans="1:4" x14ac:dyDescent="0.25">
      <c r="C7" s="2" t="s">
        <v>109</v>
      </c>
      <c r="D7" s="3">
        <v>136239.67000000001</v>
      </c>
    </row>
    <row r="8" spans="1:4" ht="15.75" thickBot="1" x14ac:dyDescent="0.3">
      <c r="C8" s="2" t="s">
        <v>110</v>
      </c>
      <c r="D8" s="9">
        <v>92518.65</v>
      </c>
    </row>
    <row r="9" spans="1:4" ht="15.75" thickBot="1" x14ac:dyDescent="0.3">
      <c r="B9" s="2" t="s">
        <v>111</v>
      </c>
      <c r="D9" s="10">
        <f>ROUND(SUM(D6:D8),5)</f>
        <v>228758.32</v>
      </c>
    </row>
    <row r="10" spans="1:4" s="13" customFormat="1" ht="12" thickBot="1" x14ac:dyDescent="0.25">
      <c r="A10" s="2" t="s">
        <v>112</v>
      </c>
      <c r="B10" s="2"/>
      <c r="C10" s="2"/>
      <c r="D10" s="12">
        <f>ROUND(D2+D5+D9,5)</f>
        <v>228786.05</v>
      </c>
    </row>
    <row r="11" spans="1:4" ht="31.5" customHeight="1" thickTop="1" x14ac:dyDescent="0.25">
      <c r="A11" s="2" t="s">
        <v>113</v>
      </c>
      <c r="D11" s="4"/>
    </row>
    <row r="12" spans="1:4" x14ac:dyDescent="0.25">
      <c r="B12" s="2" t="s">
        <v>114</v>
      </c>
      <c r="D12" s="4"/>
    </row>
    <row r="13" spans="1:4" x14ac:dyDescent="0.25">
      <c r="C13" s="2" t="s">
        <v>115</v>
      </c>
      <c r="D13" s="3">
        <v>154890.41</v>
      </c>
    </row>
    <row r="14" spans="1:4" ht="15.75" thickBot="1" x14ac:dyDescent="0.3">
      <c r="C14" s="2" t="s">
        <v>116</v>
      </c>
      <c r="D14" s="8">
        <v>10307.67</v>
      </c>
    </row>
    <row r="15" spans="1:4" x14ac:dyDescent="0.25">
      <c r="B15" s="2" t="s">
        <v>117</v>
      </c>
      <c r="D15" s="3">
        <f>ROUND(SUM(D12:D14),5)</f>
        <v>165198.07999999999</v>
      </c>
    </row>
    <row r="16" spans="1:4" ht="30" customHeight="1" x14ac:dyDescent="0.25">
      <c r="B16" s="2" t="s">
        <v>118</v>
      </c>
      <c r="D16" s="4"/>
    </row>
    <row r="17" spans="1:4" ht="15.75" thickBot="1" x14ac:dyDescent="0.3">
      <c r="C17" s="2" t="s">
        <v>119</v>
      </c>
      <c r="D17" s="9">
        <v>63587.97</v>
      </c>
    </row>
    <row r="18" spans="1:4" ht="15.75" thickBot="1" x14ac:dyDescent="0.3">
      <c r="B18" s="2" t="s">
        <v>120</v>
      </c>
      <c r="D18" s="10">
        <f>ROUND(SUM(D16:D17),5)</f>
        <v>63587.97</v>
      </c>
    </row>
    <row r="19" spans="1:4" s="13" customFormat="1" ht="12" thickBot="1" x14ac:dyDescent="0.25">
      <c r="A19" s="2" t="s">
        <v>121</v>
      </c>
      <c r="B19" s="2"/>
      <c r="C19" s="2"/>
      <c r="D19" s="12">
        <f>ROUND(D11+D15+D18,5)</f>
        <v>228786.05</v>
      </c>
    </row>
    <row r="20" spans="1:4" ht="15.75" thickTop="1" x14ac:dyDescent="0.25"/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I18" sqref="I18"/>
    </sheetView>
  </sheetViews>
  <sheetFormatPr baseColWidth="10" defaultRowHeight="15" x14ac:dyDescent="0.25"/>
  <cols>
    <col min="1" max="3" width="3" style="2" customWidth="1"/>
    <col min="4" max="4" width="47.7109375" style="2" customWidth="1"/>
    <col min="5" max="5" width="8.7109375" style="1" bestFit="1" customWidth="1"/>
  </cols>
  <sheetData>
    <row r="1" spans="1:5" s="7" customFormat="1" ht="15.75" thickBot="1" x14ac:dyDescent="0.3">
      <c r="A1" s="5"/>
      <c r="B1" s="5"/>
      <c r="C1" s="5"/>
      <c r="D1" s="5"/>
      <c r="E1" s="6" t="s">
        <v>103</v>
      </c>
    </row>
    <row r="2" spans="1:5" ht="15.75" thickTop="1" x14ac:dyDescent="0.25">
      <c r="A2" s="2" t="s">
        <v>104</v>
      </c>
      <c r="E2" s="4"/>
    </row>
    <row r="3" spans="1:5" x14ac:dyDescent="0.25">
      <c r="B3" s="2" t="s">
        <v>105</v>
      </c>
      <c r="E3" s="4"/>
    </row>
    <row r="4" spans="1:5" x14ac:dyDescent="0.25">
      <c r="C4" s="2" t="s">
        <v>106</v>
      </c>
      <c r="E4" s="4"/>
    </row>
    <row r="5" spans="1:5" ht="15.75" thickBot="1" x14ac:dyDescent="0.3">
      <c r="D5" s="2" t="s">
        <v>122</v>
      </c>
      <c r="E5" s="9">
        <v>27.73</v>
      </c>
    </row>
    <row r="6" spans="1:5" ht="15.75" thickBot="1" x14ac:dyDescent="0.3">
      <c r="C6" s="2" t="s">
        <v>123</v>
      </c>
      <c r="E6" s="11">
        <f>ROUND(SUM(E4:E5),5)</f>
        <v>27.73</v>
      </c>
    </row>
    <row r="7" spans="1:5" ht="30" customHeight="1" x14ac:dyDescent="0.25">
      <c r="B7" s="2" t="s">
        <v>107</v>
      </c>
      <c r="E7" s="3">
        <f>ROUND(E3+E6,5)</f>
        <v>27.73</v>
      </c>
    </row>
    <row r="8" spans="1:5" ht="30" customHeight="1" x14ac:dyDescent="0.25">
      <c r="B8" s="2" t="s">
        <v>108</v>
      </c>
      <c r="E8" s="4"/>
    </row>
    <row r="9" spans="1:5" x14ac:dyDescent="0.25">
      <c r="C9" s="2" t="s">
        <v>109</v>
      </c>
      <c r="E9" s="4"/>
    </row>
    <row r="10" spans="1:5" x14ac:dyDescent="0.25">
      <c r="D10" s="2" t="s">
        <v>124</v>
      </c>
      <c r="E10" s="3">
        <v>133525.31</v>
      </c>
    </row>
    <row r="11" spans="1:5" x14ac:dyDescent="0.25">
      <c r="D11" s="2" t="s">
        <v>125</v>
      </c>
      <c r="E11" s="3">
        <v>0</v>
      </c>
    </row>
    <row r="12" spans="1:5" x14ac:dyDescent="0.25">
      <c r="D12" s="2" t="s">
        <v>126</v>
      </c>
      <c r="E12" s="3">
        <v>0</v>
      </c>
    </row>
    <row r="13" spans="1:5" x14ac:dyDescent="0.25">
      <c r="D13" s="2" t="s">
        <v>127</v>
      </c>
      <c r="E13" s="3">
        <v>2414.36</v>
      </c>
    </row>
    <row r="14" spans="1:5" x14ac:dyDescent="0.25">
      <c r="D14" s="2" t="s">
        <v>128</v>
      </c>
      <c r="E14" s="3">
        <v>0</v>
      </c>
    </row>
    <row r="15" spans="1:5" x14ac:dyDescent="0.25">
      <c r="D15" s="2" t="s">
        <v>129</v>
      </c>
      <c r="E15" s="3">
        <v>300</v>
      </c>
    </row>
    <row r="16" spans="1:5" ht="15.75" thickBot="1" x14ac:dyDescent="0.3">
      <c r="D16" s="2" t="s">
        <v>130</v>
      </c>
      <c r="E16" s="8">
        <v>0</v>
      </c>
    </row>
    <row r="17" spans="1:5" x14ac:dyDescent="0.25">
      <c r="C17" s="2" t="s">
        <v>131</v>
      </c>
      <c r="E17" s="3">
        <f>ROUND(SUM(E9:E16),5)</f>
        <v>136239.67000000001</v>
      </c>
    </row>
    <row r="18" spans="1:5" ht="30" customHeight="1" x14ac:dyDescent="0.25">
      <c r="C18" s="2" t="s">
        <v>110</v>
      </c>
      <c r="E18" s="4"/>
    </row>
    <row r="19" spans="1:5" x14ac:dyDescent="0.25">
      <c r="D19" s="2" t="s">
        <v>132</v>
      </c>
      <c r="E19" s="3">
        <v>73579.06</v>
      </c>
    </row>
    <row r="20" spans="1:5" x14ac:dyDescent="0.25">
      <c r="D20" s="2" t="s">
        <v>133</v>
      </c>
      <c r="E20" s="3">
        <v>0</v>
      </c>
    </row>
    <row r="21" spans="1:5" x14ac:dyDescent="0.25">
      <c r="D21" s="2" t="s">
        <v>134</v>
      </c>
      <c r="E21" s="3">
        <v>12216.44</v>
      </c>
    </row>
    <row r="22" spans="1:5" x14ac:dyDescent="0.25">
      <c r="D22" s="2" t="s">
        <v>135</v>
      </c>
      <c r="E22" s="3">
        <v>405.95</v>
      </c>
    </row>
    <row r="23" spans="1:5" x14ac:dyDescent="0.25">
      <c r="D23" s="2" t="s">
        <v>136</v>
      </c>
      <c r="E23" s="3">
        <v>40.81</v>
      </c>
    </row>
    <row r="24" spans="1:5" x14ac:dyDescent="0.25">
      <c r="D24" s="2" t="s">
        <v>137</v>
      </c>
      <c r="E24" s="3">
        <v>4.09</v>
      </c>
    </row>
    <row r="25" spans="1:5" x14ac:dyDescent="0.25">
      <c r="D25" s="2" t="s">
        <v>138</v>
      </c>
      <c r="E25" s="3">
        <v>72.97</v>
      </c>
    </row>
    <row r="26" spans="1:5" x14ac:dyDescent="0.25">
      <c r="D26" s="2" t="s">
        <v>139</v>
      </c>
      <c r="E26" s="3">
        <v>0</v>
      </c>
    </row>
    <row r="27" spans="1:5" x14ac:dyDescent="0.25">
      <c r="D27" s="2" t="s">
        <v>140</v>
      </c>
      <c r="E27" s="3">
        <v>497.43</v>
      </c>
    </row>
    <row r="28" spans="1:5" x14ac:dyDescent="0.25">
      <c r="D28" s="2" t="s">
        <v>141</v>
      </c>
      <c r="E28" s="3">
        <v>104.39</v>
      </c>
    </row>
    <row r="29" spans="1:5" ht="15.75" thickBot="1" x14ac:dyDescent="0.3">
      <c r="D29" s="2" t="s">
        <v>142</v>
      </c>
      <c r="E29" s="9">
        <v>5597.51</v>
      </c>
    </row>
    <row r="30" spans="1:5" ht="15.75" thickBot="1" x14ac:dyDescent="0.3">
      <c r="C30" s="2" t="s">
        <v>143</v>
      </c>
      <c r="E30" s="10">
        <f>ROUND(SUM(E18:E29),5)</f>
        <v>92518.65</v>
      </c>
    </row>
    <row r="31" spans="1:5" ht="30" customHeight="1" thickBot="1" x14ac:dyDescent="0.3">
      <c r="B31" s="2" t="s">
        <v>111</v>
      </c>
      <c r="E31" s="10">
        <f>ROUND(E8+E17+E30,5)</f>
        <v>228758.32</v>
      </c>
    </row>
    <row r="32" spans="1:5" s="13" customFormat="1" ht="30" customHeight="1" thickBot="1" x14ac:dyDescent="0.25">
      <c r="A32" s="2" t="s">
        <v>112</v>
      </c>
      <c r="B32" s="2"/>
      <c r="C32" s="2"/>
      <c r="D32" s="2"/>
      <c r="E32" s="12">
        <f>ROUND(E2+E7+E31,5)</f>
        <v>228786.05</v>
      </c>
    </row>
    <row r="33" spans="1:5" ht="31.5" customHeight="1" thickTop="1" x14ac:dyDescent="0.25">
      <c r="A33" s="2" t="s">
        <v>113</v>
      </c>
      <c r="E33" s="4"/>
    </row>
    <row r="34" spans="1:5" x14ac:dyDescent="0.25">
      <c r="B34" s="2" t="s">
        <v>114</v>
      </c>
      <c r="E34" s="4"/>
    </row>
    <row r="35" spans="1:5" x14ac:dyDescent="0.25">
      <c r="C35" s="2" t="s">
        <v>115</v>
      </c>
      <c r="E35" s="4"/>
    </row>
    <row r="36" spans="1:5" x14ac:dyDescent="0.25">
      <c r="D36" s="2" t="s">
        <v>144</v>
      </c>
      <c r="E36" s="3">
        <v>114034.43</v>
      </c>
    </row>
    <row r="37" spans="1:5" ht="15.75" thickBot="1" x14ac:dyDescent="0.3">
      <c r="D37" s="2" t="s">
        <v>145</v>
      </c>
      <c r="E37" s="8">
        <v>40855.980000000003</v>
      </c>
    </row>
    <row r="38" spans="1:5" x14ac:dyDescent="0.25">
      <c r="C38" s="2" t="s">
        <v>146</v>
      </c>
      <c r="E38" s="3">
        <f>ROUND(SUM(E35:E37),5)</f>
        <v>154890.41</v>
      </c>
    </row>
    <row r="39" spans="1:5" ht="30" customHeight="1" thickBot="1" x14ac:dyDescent="0.3">
      <c r="C39" s="2" t="s">
        <v>116</v>
      </c>
      <c r="E39" s="8">
        <v>10307.67</v>
      </c>
    </row>
    <row r="40" spans="1:5" x14ac:dyDescent="0.25">
      <c r="B40" s="2" t="s">
        <v>117</v>
      </c>
      <c r="E40" s="3">
        <f>ROUND(E34+SUM(E38:E39),5)</f>
        <v>165198.07999999999</v>
      </c>
    </row>
    <row r="41" spans="1:5" ht="30" customHeight="1" x14ac:dyDescent="0.25">
      <c r="B41" s="2" t="s">
        <v>118</v>
      </c>
      <c r="E41" s="4"/>
    </row>
    <row r="42" spans="1:5" x14ac:dyDescent="0.25">
      <c r="C42" s="2" t="s">
        <v>119</v>
      </c>
      <c r="E42" s="4"/>
    </row>
    <row r="43" spans="1:5" x14ac:dyDescent="0.25">
      <c r="D43" s="2" t="s">
        <v>147</v>
      </c>
      <c r="E43" s="3">
        <v>287.97000000000003</v>
      </c>
    </row>
    <row r="44" spans="1:5" x14ac:dyDescent="0.25">
      <c r="D44" s="2" t="s">
        <v>148</v>
      </c>
      <c r="E44" s="3">
        <v>0</v>
      </c>
    </row>
    <row r="45" spans="1:5" x14ac:dyDescent="0.25">
      <c r="D45" s="2" t="s">
        <v>149</v>
      </c>
      <c r="E45" s="3">
        <v>0</v>
      </c>
    </row>
    <row r="46" spans="1:5" x14ac:dyDescent="0.25">
      <c r="D46" s="2" t="s">
        <v>150</v>
      </c>
      <c r="E46" s="3">
        <v>15000</v>
      </c>
    </row>
    <row r="47" spans="1:5" ht="15.75" thickBot="1" x14ac:dyDescent="0.3">
      <c r="D47" s="2" t="s">
        <v>151</v>
      </c>
      <c r="E47" s="9">
        <v>48300</v>
      </c>
    </row>
    <row r="48" spans="1:5" ht="15.75" thickBot="1" x14ac:dyDescent="0.3">
      <c r="C48" s="2" t="s">
        <v>152</v>
      </c>
      <c r="E48" s="10">
        <f>ROUND(SUM(E42:E47),5)</f>
        <v>63587.97</v>
      </c>
    </row>
    <row r="49" spans="1:5" ht="30" customHeight="1" thickBot="1" x14ac:dyDescent="0.3">
      <c r="B49" s="2" t="s">
        <v>120</v>
      </c>
      <c r="E49" s="10">
        <f>ROUND(E41+E48,5)</f>
        <v>63587.97</v>
      </c>
    </row>
    <row r="50" spans="1:5" s="13" customFormat="1" ht="30" customHeight="1" thickBot="1" x14ac:dyDescent="0.25">
      <c r="A50" s="2" t="s">
        <v>121</v>
      </c>
      <c r="B50" s="2"/>
      <c r="C50" s="2"/>
      <c r="D50" s="2"/>
      <c r="E50" s="12">
        <f>ROUND(E33+E40+E49,5)</f>
        <v>228786.05</v>
      </c>
    </row>
    <row r="51" spans="1:5" ht="15.75" thickTop="1" x14ac:dyDescent="0.2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GUV 2016 Standard</vt:lpstr>
      <vt:lpstr>GuV 2016 mit Konten</vt:lpstr>
      <vt:lpstr>Bilanz 2016 Standard</vt:lpstr>
      <vt:lpstr>Bilanz 2016 mit Konten</vt:lpstr>
      <vt:lpstr>'GUV 2016 Standard'!Drucktitel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Römmermann</dc:creator>
  <cp:lastModifiedBy>Liane Römmermann</cp:lastModifiedBy>
  <dcterms:created xsi:type="dcterms:W3CDTF">2018-05-14T07:52:54Z</dcterms:created>
  <dcterms:modified xsi:type="dcterms:W3CDTF">2018-05-14T07:57:54Z</dcterms:modified>
</cp:coreProperties>
</file>